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<sst xmlns="http://schemas.openxmlformats.org/spreadsheetml/2006/main" count="1248" uniqueCount="76">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</sst>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S52" sqref="S5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K1" activePane="topRight" state="frozen"/>
      <selection pane="topLeft" activeCell="A1" sqref="A1"/>
      <selection pane="topRight" activeCell="L24" sqref="L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178320.4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225618.69999999995</v>
      </c>
      <c r="AG9" s="69">
        <f>AG10+AG15+AG24+AG33+AG47+AG52+AG54+AG61+AG62+AG71+AG72+AG76+AG88+AG81+AG83+AG82+AG69+AG89+AG91+AG90+AG70+AG40+AG92</f>
        <v>111978.51951999994</v>
      </c>
      <c r="AH9" s="41"/>
      <c r="AI9" s="41"/>
    </row>
    <row r="10" spans="1:34" ht="1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33923</v>
      </c>
      <c r="AG24" s="72">
        <f t="shared" si="3"/>
        <v>9844.620999999985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33923</v>
      </c>
      <c r="AG32" s="72">
        <f>AG24</f>
        <v>9844.620999999985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897.6122599999999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767.4</v>
      </c>
      <c r="AG72" s="130">
        <f t="shared" si="16"/>
        <v>4104.800000000001</v>
      </c>
      <c r="AH72" s="86">
        <f>AG72+AG69+AG76+AG91+AG83+AG88</f>
        <v>5386.17925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178320.4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1962.5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225618.69999999995</v>
      </c>
      <c r="AG94" s="84">
        <f>AG10+AG15+AG24+AG33+AG47+AG52+AG54+AG61+AG62+AG69+AG71+AG72+AG76+AG81+AG82+AG83+AG88+AG89+AG90+AG91+AG70+AG40+AG92</f>
        <v>111978.51951999996</v>
      </c>
    </row>
    <row r="95" spans="1:33" ht="1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87630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1962.5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135732.39999999997</v>
      </c>
      <c r="AG100" s="85">
        <f>AG94-AG95-AG96-AG97-AG98-AG99</f>
        <v>76163.38261999993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8">
      <pane xSplit="1" topLeftCell="Q1" activePane="topRight" state="frozen"/>
      <selection pane="topLeft" activeCell="A1" sqref="A1"/>
      <selection pane="topRight" activeCell="U69" sqref="U6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17437.2</v>
      </c>
      <c r="C7" s="129"/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17369.800000000003</v>
      </c>
      <c r="AF7" s="54"/>
      <c r="AG7" s="40"/>
    </row>
    <row r="8" spans="1:55" ht="18" customHeight="1">
      <c r="A8" s="47" t="s">
        <v>30</v>
      </c>
      <c r="B8" s="33">
        <f>SUM(E8:AB8)</f>
        <v>4689.2</v>
      </c>
      <c r="C8" s="103"/>
      <c r="D8" s="59">
        <v>10755.7</v>
      </c>
      <c r="E8" s="60">
        <v>4689.2</v>
      </c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8487.300000000001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184892.3</v>
      </c>
      <c r="C9" s="104">
        <f aca="true" t="shared" si="0" ref="C9:AD9">C10+C15+C24+C33+C47+C52+C54+C61+C62+C71+C72+C88+C76+C81+C83+C82+C69+C89+C90+C91+C70+C40+C92</f>
        <v>111978.4</v>
      </c>
      <c r="D9" s="68">
        <f t="shared" si="0"/>
        <v>172.7</v>
      </c>
      <c r="E9" s="68">
        <f t="shared" si="0"/>
        <v>6852.299999999999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7025</v>
      </c>
      <c r="AG9" s="69">
        <f>AG10+AG15+AG24+AG33+AG47+AG52+AG54+AG61+AG62+AG71+AG72+AG76+AG88+AG81+AG83+AG82+AG69+AG89+AG91+AG90+AG70+AG40+AG92</f>
        <v>289845.69999999995</v>
      </c>
      <c r="AH9" s="41"/>
      <c r="AI9" s="41"/>
    </row>
    <row r="10" spans="1:34" ht="1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24.700000000000003</v>
      </c>
      <c r="AG10" s="72">
        <f>B10+C10-AF10</f>
        <v>18426.899999999998</v>
      </c>
      <c r="AH10" s="18"/>
    </row>
    <row r="11" spans="1:34" ht="15">
      <c r="A11" s="3" t="s">
        <v>5</v>
      </c>
      <c r="B11" s="72">
        <v>12937.6</v>
      </c>
      <c r="C11" s="72">
        <v>2570.7</v>
      </c>
      <c r="D11" s="67"/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15508.3</v>
      </c>
      <c r="AH11" s="18"/>
    </row>
    <row r="12" spans="1:34" ht="15">
      <c r="A12" s="3" t="s">
        <v>2</v>
      </c>
      <c r="B12" s="70">
        <v>447.4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615.3000000000001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759.1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21.300000000000004</v>
      </c>
      <c r="AG14" s="72">
        <f>AG10-AG11-AG12-AG13</f>
        <v>2303.2999999999984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37805.1</v>
      </c>
      <c r="D15" s="73"/>
      <c r="E15" s="73">
        <v>47.7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47.7</v>
      </c>
      <c r="AG15" s="72">
        <f aca="true" t="shared" si="3" ref="AG15:AG31">B15+C15-AF15</f>
        <v>108985.50000000001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">
      <c r="A17" s="3" t="s">
        <v>5</v>
      </c>
      <c r="B17" s="72">
        <v>27497.3</v>
      </c>
      <c r="C17" s="72">
        <v>16254.2</v>
      </c>
      <c r="D17" s="67"/>
      <c r="E17" s="67">
        <v>47.7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47.7</v>
      </c>
      <c r="AG17" s="72">
        <f t="shared" si="3"/>
        <v>43703.8</v>
      </c>
      <c r="AH17" s="21"/>
    </row>
    <row r="18" spans="1:34" ht="1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55</v>
      </c>
      <c r="AH18" s="18"/>
    </row>
    <row r="19" spans="1:34" ht="15">
      <c r="A19" s="3" t="s">
        <v>1</v>
      </c>
      <c r="B19" s="72">
        <v>3940.5</v>
      </c>
      <c r="C19" s="72">
        <v>4611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8551.5</v>
      </c>
      <c r="AH19" s="18"/>
    </row>
    <row r="20" spans="1:34" ht="15">
      <c r="A20" s="3" t="s">
        <v>2</v>
      </c>
      <c r="B20" s="72">
        <v>12951</v>
      </c>
      <c r="C20" s="72">
        <v>5629.8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18580.8</v>
      </c>
      <c r="AH20" s="18"/>
    </row>
    <row r="21" spans="1:34" ht="15">
      <c r="A21" s="3" t="s">
        <v>16</v>
      </c>
      <c r="B21" s="72">
        <v>1118.5</v>
      </c>
      <c r="C21" s="72">
        <v>549.3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1667.8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25720.800000000003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36426.600000000006</v>
      </c>
      <c r="AH23" s="18"/>
    </row>
    <row r="24" spans="1:35" ht="15" customHeight="1">
      <c r="A24" s="4" t="s">
        <v>7</v>
      </c>
      <c r="B24" s="72">
        <f>17838.6+15654.8-1079.1</f>
        <v>32414.299999999996</v>
      </c>
      <c r="C24" s="72">
        <v>9844.6</v>
      </c>
      <c r="D24" s="67">
        <v>172.6</v>
      </c>
      <c r="E24" s="67">
        <v>66.5</v>
      </c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239.1</v>
      </c>
      <c r="AG24" s="72">
        <f t="shared" si="3"/>
        <v>42019.799999999996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855.2</v>
      </c>
      <c r="D25" s="76"/>
      <c r="E25" s="76">
        <v>34.6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34.6</v>
      </c>
      <c r="AG25" s="115">
        <f t="shared" si="3"/>
        <v>16515.4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32414.299999999996</v>
      </c>
      <c r="C32" s="72">
        <f>C24</f>
        <v>9844.6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239.1</v>
      </c>
      <c r="AG32" s="72">
        <f>AG24</f>
        <v>42019.799999999996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1142.3</v>
      </c>
      <c r="C40" s="72">
        <v>224.5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1366.8</v>
      </c>
    </row>
    <row r="41" spans="1:34" ht="15">
      <c r="A41" s="3" t="s">
        <v>5</v>
      </c>
      <c r="B41" s="72">
        <v>1011.7</v>
      </c>
      <c r="C41" s="72">
        <v>132.8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1144.5</v>
      </c>
      <c r="AH41" s="6"/>
    </row>
    <row r="42" spans="1:33" ht="1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">
      <c r="A43" s="3" t="s">
        <v>1</v>
      </c>
      <c r="B43" s="72">
        <v>10.6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28.4</v>
      </c>
    </row>
    <row r="44" spans="1:33" ht="15">
      <c r="A44" s="3" t="s">
        <v>2</v>
      </c>
      <c r="B44" s="72">
        <v>89.7</v>
      </c>
      <c r="C44" s="72">
        <v>54.8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144.5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29.599999999999923</v>
      </c>
      <c r="C46" s="72">
        <f t="shared" si="9"/>
        <v>19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48.59999999999994</v>
      </c>
    </row>
    <row r="47" spans="1:33" ht="17.25" customHeight="1">
      <c r="A47" s="4" t="s">
        <v>43</v>
      </c>
      <c r="B47" s="70">
        <v>784.6</v>
      </c>
      <c r="C47" s="72">
        <v>1465.9</v>
      </c>
      <c r="D47" s="67"/>
      <c r="E47" s="79">
        <v>20</v>
      </c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20</v>
      </c>
      <c r="AG47" s="72">
        <f>B47+C47-AF47</f>
        <v>2230.5</v>
      </c>
    </row>
    <row r="48" spans="1:33" ht="15">
      <c r="A48" s="3" t="s">
        <v>5</v>
      </c>
      <c r="B48" s="72">
        <v>36.4</v>
      </c>
      <c r="C48" s="72">
        <v>49.8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86.19999999999999</v>
      </c>
    </row>
    <row r="49" spans="1:33" ht="15">
      <c r="A49" s="3" t="s">
        <v>16</v>
      </c>
      <c r="B49" s="72">
        <v>615.6</v>
      </c>
      <c r="C49" s="72">
        <v>937.2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1552.8000000000002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132.60000000000002</v>
      </c>
      <c r="C51" s="72">
        <f>C47-C48-C49</f>
        <v>478.9000000000001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20</v>
      </c>
      <c r="AG51" s="72">
        <f>AG47-AG49-AG48</f>
        <v>591.4999999999998</v>
      </c>
    </row>
    <row r="52" spans="1:33" ht="15" customHeight="1">
      <c r="A52" s="4" t="s">
        <v>0</v>
      </c>
      <c r="B52" s="72">
        <f>5742.5+90</f>
        <v>5832.5</v>
      </c>
      <c r="C52" s="72">
        <f>892+5.6</f>
        <v>897.6</v>
      </c>
      <c r="D52" s="67"/>
      <c r="E52" s="67">
        <v>1273.5</v>
      </c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1273.5</v>
      </c>
      <c r="AG52" s="72">
        <f aca="true" t="shared" si="11" ref="AG52:AG59">B52+C52-AF52</f>
        <v>5456.6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1035.4</v>
      </c>
      <c r="AG53" s="72">
        <f t="shared" si="11"/>
        <v>273.5999999999999</v>
      </c>
    </row>
    <row r="54" spans="1:34" ht="15" customHeight="1">
      <c r="A54" s="4" t="s">
        <v>9</v>
      </c>
      <c r="B54" s="111">
        <v>2155.9</v>
      </c>
      <c r="C54" s="72">
        <v>1044.2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3200.1000000000004</v>
      </c>
      <c r="AH54" s="6"/>
    </row>
    <row r="55" spans="1:34" ht="1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587.4000000000001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1413.0000000000005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924.5</v>
      </c>
    </row>
    <row r="62" spans="1:33" s="18" customFormat="1" ht="15" customHeight="1">
      <c r="A62" s="108" t="s">
        <v>11</v>
      </c>
      <c r="B62" s="72">
        <v>3465</v>
      </c>
      <c r="C62" s="72">
        <v>4670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8135</v>
      </c>
    </row>
    <row r="63" spans="1:34" ht="1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">
      <c r="A64" s="3" t="s">
        <v>3</v>
      </c>
      <c r="B64" s="72">
        <v>4.6</v>
      </c>
      <c r="C64" s="72">
        <v>9.7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14.299999999999999</v>
      </c>
      <c r="AH64" s="6"/>
    </row>
    <row r="65" spans="1:34" ht="15">
      <c r="A65" s="3" t="s">
        <v>1</v>
      </c>
      <c r="B65" s="72">
        <v>155.1</v>
      </c>
      <c r="C65" s="72">
        <v>143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298.1</v>
      </c>
      <c r="AH65" s="6"/>
    </row>
    <row r="66" spans="1:33" ht="15">
      <c r="A66" s="3" t="s">
        <v>2</v>
      </c>
      <c r="B66" s="72">
        <v>186</v>
      </c>
      <c r="C66" s="72">
        <v>353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539</v>
      </c>
    </row>
    <row r="67" spans="1:33" ht="1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">
      <c r="A68" s="3" t="s">
        <v>23</v>
      </c>
      <c r="B68" s="72">
        <f>B62-B63-B66-B67-B65-B64</f>
        <v>1095.7000000000003</v>
      </c>
      <c r="C68" s="72">
        <f>C62-C63-C66-C67-C65-C64</f>
        <v>2974.9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4070.6</v>
      </c>
    </row>
    <row r="69" spans="1:33" ht="30.75">
      <c r="A69" s="4" t="s">
        <v>45</v>
      </c>
      <c r="B69" s="72">
        <v>1361.7</v>
      </c>
      <c r="C69" s="72">
        <v>18.3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1380</v>
      </c>
    </row>
    <row r="70" spans="1:33" ht="1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1993.7+342.4</f>
        <v>2336.1</v>
      </c>
      <c r="C71" s="80">
        <v>304.4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2640.5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1466.9</v>
      </c>
      <c r="C72" s="72">
        <f>4110.4-5.6</f>
        <v>4104.799999999999</v>
      </c>
      <c r="D72" s="67"/>
      <c r="E72" s="67">
        <v>149.8</v>
      </c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149.8</v>
      </c>
      <c r="AG72" s="130">
        <f t="shared" si="16"/>
        <v>5421.899999999999</v>
      </c>
      <c r="AH72" s="86">
        <f>AG72+AG69+AG76+AG91+AG83+AG88</f>
        <v>8876.699999999999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313.2</v>
      </c>
      <c r="C74" s="72">
        <v>734.9</v>
      </c>
      <c r="D74" s="67"/>
      <c r="E74" s="67">
        <v>38.7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38.7</v>
      </c>
      <c r="AG74" s="130">
        <f t="shared" si="16"/>
        <v>1009.3999999999999</v>
      </c>
    </row>
    <row r="75" spans="1:33" ht="15" customHeight="1">
      <c r="A75" s="3" t="s">
        <v>16</v>
      </c>
      <c r="B75" s="72">
        <v>23</v>
      </c>
      <c r="C75" s="72">
        <v>408.5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431.5</v>
      </c>
    </row>
    <row r="76" spans="1:35" s="11" customFormat="1" ht="15">
      <c r="A76" s="12" t="s">
        <v>48</v>
      </c>
      <c r="B76" s="72">
        <f>217-21.9</f>
        <v>195.1</v>
      </c>
      <c r="C76" s="72">
        <v>46.3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241.39999999999998</v>
      </c>
      <c r="AI76" s="128"/>
    </row>
    <row r="77" spans="1:33" s="11" customFormat="1" ht="15">
      <c r="A77" s="3" t="s">
        <v>5</v>
      </c>
      <c r="B77" s="72">
        <v>109.6</v>
      </c>
      <c r="C77" s="72">
        <v>4.5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114.1</v>
      </c>
    </row>
    <row r="78" spans="1:33" s="11" customFormat="1" ht="1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3.8</v>
      </c>
      <c r="C80" s="72">
        <v>11.5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1855.9+14000+1552.3</f>
        <v>17408.2</v>
      </c>
      <c r="C89" s="72">
        <v>846.7</v>
      </c>
      <c r="D89" s="67"/>
      <c r="E89" s="67">
        <v>978.5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978.5</v>
      </c>
      <c r="AG89" s="72">
        <f t="shared" si="16"/>
        <v>17276.4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">
      <c r="A92" s="4" t="s">
        <v>37</v>
      </c>
      <c r="B92" s="72">
        <f>27883.6-1642.3</f>
        <v>26241.3</v>
      </c>
      <c r="C92" s="72">
        <v>42992.4</v>
      </c>
      <c r="D92" s="67"/>
      <c r="E92" s="67">
        <v>4291.7</v>
      </c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4291.7</v>
      </c>
      <c r="AG92" s="72">
        <f t="shared" si="16"/>
        <v>64942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184892.3</v>
      </c>
      <c r="C94" s="132">
        <f t="shared" si="17"/>
        <v>111978.4</v>
      </c>
      <c r="D94" s="83">
        <f t="shared" si="17"/>
        <v>172.7</v>
      </c>
      <c r="E94" s="83">
        <f t="shared" si="17"/>
        <v>6852.299999999999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7025</v>
      </c>
      <c r="AG94" s="84">
        <f>AG10+AG15+AG24+AG33+AG47+AG52+AG54+AG61+AG62+AG69+AG71+AG72+AG76+AG81+AG82+AG83+AG88+AG89+AG90+AG91+AG70+AG40+AG92</f>
        <v>289845.69999999995</v>
      </c>
    </row>
    <row r="95" spans="1:33" ht="15">
      <c r="A95" s="3" t="s">
        <v>5</v>
      </c>
      <c r="B95" s="22">
        <f>B11+B17+B26+B34+B55+B63+B73+B41+B77+B48</f>
        <v>44799.1</v>
      </c>
      <c r="C95" s="109">
        <f aca="true" t="shared" si="18" ref="C95:AD95">C11+C17+C26+C34+C55+C63+C73+C41+C77+C48</f>
        <v>20642.2</v>
      </c>
      <c r="D95" s="67">
        <f t="shared" si="18"/>
        <v>0</v>
      </c>
      <c r="E95" s="67">
        <f t="shared" si="18"/>
        <v>47.7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47.7</v>
      </c>
      <c r="AG95" s="71">
        <f>B95+C95-AF95</f>
        <v>65393.600000000006</v>
      </c>
    </row>
    <row r="96" spans="1:33" ht="15">
      <c r="A96" s="3" t="s">
        <v>2</v>
      </c>
      <c r="B96" s="22">
        <f aca="true" t="shared" si="19" ref="B96:AD96">B12+B20+B29+B36+B57+B66+B44+B80+B74+B53</f>
        <v>15652.400000000001</v>
      </c>
      <c r="C96" s="109">
        <f t="shared" si="19"/>
        <v>7152.400000000001</v>
      </c>
      <c r="D96" s="67">
        <f t="shared" si="19"/>
        <v>0</v>
      </c>
      <c r="E96" s="67">
        <f t="shared" si="19"/>
        <v>1077.5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1077.5</v>
      </c>
      <c r="AG96" s="71">
        <f>B96+C96-AF96</f>
        <v>21727.300000000003</v>
      </c>
    </row>
    <row r="97" spans="1:33" ht="1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70.1</v>
      </c>
    </row>
    <row r="98" spans="1:33" ht="15">
      <c r="A98" s="3" t="s">
        <v>1</v>
      </c>
      <c r="B98" s="22">
        <f aca="true" t="shared" si="21" ref="B98:AD98">B19+B28+B65+B35+B43+B56+B79</f>
        <v>4106.2</v>
      </c>
      <c r="C98" s="109">
        <f t="shared" si="21"/>
        <v>4773.8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8880</v>
      </c>
    </row>
    <row r="99" spans="1:33" ht="15">
      <c r="A99" s="3" t="s">
        <v>16</v>
      </c>
      <c r="B99" s="22">
        <f aca="true" t="shared" si="22" ref="B99:X99">B21+B30+B49+B37+B58+B13+B75+B67</f>
        <v>1912.1999999999998</v>
      </c>
      <c r="C99" s="109">
        <f t="shared" si="22"/>
        <v>3182.2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5094.4</v>
      </c>
    </row>
    <row r="100" spans="1:33" ht="12.75">
      <c r="A100" s="1" t="s">
        <v>35</v>
      </c>
      <c r="B100" s="2">
        <f aca="true" t="shared" si="24" ref="B100:AD100">B94-B95-B96-B97-B98-B99</f>
        <v>118417.09999999999</v>
      </c>
      <c r="C100" s="20">
        <f t="shared" si="24"/>
        <v>76163</v>
      </c>
      <c r="D100" s="85">
        <f t="shared" si="24"/>
        <v>172.7</v>
      </c>
      <c r="E100" s="85">
        <f t="shared" si="24"/>
        <v>5727.099999999999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5899.8</v>
      </c>
      <c r="AG100" s="85">
        <f>AG94-AG95-AG96-AG97-AG98-AG99</f>
        <v>188680.29999999993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2018-11-02T12:39:46Z</cp:lastPrinted>
  <dcterms:created xsi:type="dcterms:W3CDTF">2002-11-05T08:53:00Z</dcterms:created>
  <dcterms:modified xsi:type="dcterms:W3CDTF">2018-11-02T12:40:04Z</dcterms:modified>
  <cp:category/>
  <cp:version/>
  <cp:contentType/>
  <cp:contentStatus/>
</cp:coreProperties>
</file>